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  <sheet name="Feuille2" sheetId="2" state="visible" r:id="rId4"/>
    <sheet name="Feuille3" sheetId="3" state="visible" r:id="rId5"/>
  </sheets>
  <definedNames>
    <definedName function="false" hidden="false" localSheetId="0" name="_xlnm.Print_Area" vbProcedure="false">Feuille1!$A$1:$K$95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<sst xmlns="http://schemas.openxmlformats.org/spreadsheetml/2006/main" count="116" uniqueCount="80">
  <si>
    <t xml:space="preserve">BON DE COMMANDE</t>
  </si>
  <si>
    <t xml:space="preserve">Tarifs  2026</t>
  </si>
  <si>
    <t xml:space="preserve">À la Croisée des Simples</t>
  </si>
  <si>
    <t xml:space="preserve">Aline Gontier</t>
  </si>
  <si>
    <t xml:space="preserve">Vos Coordonnées</t>
  </si>
  <si>
    <t xml:space="preserve">1041 Chemin d’Estivajol</t>
  </si>
  <si>
    <r>
      <rPr>
        <u val="single"/>
        <sz val="13"/>
        <color rgb="FF000000"/>
        <rFont val="Times New Roman"/>
        <family val="1"/>
        <charset val="1"/>
      </rPr>
      <t xml:space="preserve">Nom/Prénom </t>
    </r>
    <r>
      <rPr>
        <sz val="13"/>
        <color rgb="FF000000"/>
        <rFont val="Times New Roman"/>
        <family val="1"/>
        <charset val="1"/>
      </rPr>
      <t xml:space="preserve">:</t>
    </r>
  </si>
  <si>
    <t xml:space="preserve">07230 PAYZAC</t>
  </si>
  <si>
    <t xml:space="preserve">Tél : 04 75 38 76 26 / 06 69 06 43 99</t>
  </si>
  <si>
    <r>
      <rPr>
        <u val="single"/>
        <sz val="13"/>
        <rFont val="Times New Roman"/>
        <family val="1"/>
        <charset val="1"/>
      </rPr>
      <t xml:space="preserve">Adresse</t>
    </r>
    <r>
      <rPr>
        <sz val="13"/>
        <rFont val="Times New Roman"/>
        <family val="1"/>
        <charset val="1"/>
      </rPr>
      <t xml:space="preserve">:</t>
    </r>
  </si>
  <si>
    <t xml:space="preserve">plantes-ardeche@hotmail.fr</t>
  </si>
  <si>
    <r>
      <rPr>
        <u val="single"/>
        <sz val="13"/>
        <color rgb="FF000000"/>
        <rFont val="Times New Roman"/>
        <family val="1"/>
        <charset val="1"/>
      </rPr>
      <t xml:space="preserve">Courriel</t>
    </r>
    <r>
      <rPr>
        <sz val="13"/>
        <color rgb="FF000000"/>
        <rFont val="Times New Roman"/>
        <family val="1"/>
        <charset val="1"/>
      </rPr>
      <t xml:space="preserve">:</t>
    </r>
  </si>
  <si>
    <t xml:space="preserve">www.plantes-medicinales-ardeche.fr</t>
  </si>
  <si>
    <r>
      <rPr>
        <u val="single"/>
        <sz val="13"/>
        <rFont val="Times New Roman"/>
        <family val="1"/>
        <charset val="1"/>
      </rPr>
      <t xml:space="preserve">Téléphone portable</t>
    </r>
    <r>
      <rPr>
        <sz val="13"/>
        <rFont val="Times New Roman"/>
        <family val="1"/>
        <charset val="1"/>
      </rPr>
      <t xml:space="preserve">:</t>
    </r>
  </si>
  <si>
    <r>
      <rPr>
        <b val="true"/>
        <u val="single"/>
        <sz val="13"/>
        <rFont val="Times New Roman"/>
        <family val="1"/>
        <charset val="1"/>
      </rPr>
      <t xml:space="preserve">Point de livraison</t>
    </r>
    <r>
      <rPr>
        <b val="true"/>
        <sz val="13"/>
        <rFont val="Times New Roman"/>
        <family val="1"/>
        <charset val="1"/>
      </rPr>
      <t xml:space="preserve">:</t>
    </r>
  </si>
  <si>
    <r>
      <rPr>
        <sz val="12"/>
        <color rgb="FF0066CC"/>
        <rFont val="Georgia"/>
        <family val="1"/>
        <charset val="1"/>
      </rPr>
      <t xml:space="preserve">Dorénavant, tous mes flaconnages sont en</t>
    </r>
    <r>
      <rPr>
        <b val="true"/>
        <sz val="12"/>
        <color rgb="FF0066CC"/>
        <rFont val="Georgia"/>
        <family val="1"/>
        <charset val="1"/>
      </rPr>
      <t xml:space="preserve"> verre</t>
    </r>
    <r>
      <rPr>
        <sz val="12"/>
        <color rgb="FF0066CC"/>
        <rFont val="Georgia"/>
        <family val="1"/>
        <charset val="1"/>
      </rPr>
      <t xml:space="preserve"> afin d'assurer une neutralité d’interaction avec le contenu. Seuls, les sticks à lèvres sont en plastique PP sans bisphénols A.</t>
    </r>
  </si>
  <si>
    <t xml:space="preserve">Contenance</t>
  </si>
  <si>
    <t xml:space="preserve">Prix unitaire</t>
  </si>
  <si>
    <t xml:space="preserve">Quantité</t>
  </si>
  <si>
    <t xml:space="preserve">Sous-total</t>
  </si>
  <si>
    <r>
      <rPr>
        <b val="true"/>
        <sz val="11"/>
        <color rgb="FF000000"/>
        <rFont val="Times New Roman"/>
        <family val="1"/>
        <charset val="1"/>
      </rPr>
      <t xml:space="preserve">Poids en g (port) </t>
    </r>
    <r>
      <rPr>
        <sz val="11"/>
        <color rgb="FF000000"/>
        <rFont val="Times New Roman"/>
        <family val="1"/>
        <charset val="1"/>
      </rPr>
      <t xml:space="preserve">calcul automatique</t>
    </r>
  </si>
  <si>
    <r>
      <rPr>
        <b val="true"/>
        <sz val="14"/>
        <color rgb="FF000000"/>
        <rFont val="Times New Roman"/>
        <family val="1"/>
        <charset val="1"/>
      </rPr>
      <t xml:space="preserve">CREME VISAGE –</t>
    </r>
    <r>
      <rPr>
        <b val="true"/>
        <sz val="12"/>
        <color rgb="FF000000"/>
        <rFont val="Times New Roman"/>
        <family val="1"/>
        <charset val="1"/>
      </rPr>
      <t xml:space="preserve"> jour/nuit -</t>
    </r>
    <r>
      <rPr>
        <b val="true"/>
        <sz val="13"/>
        <color rgb="FF000000"/>
        <rFont val="Times New Roman"/>
        <family val="1"/>
        <charset val="1"/>
      </rPr>
      <t xml:space="preserve"> </t>
    </r>
    <r>
      <rPr>
        <b val="true"/>
        <sz val="13"/>
        <color rgb="FFFF8000"/>
        <rFont val="Times New Roman"/>
        <family val="1"/>
        <charset val="1"/>
      </rPr>
      <t xml:space="preserve">Nouvelle formule</t>
    </r>
  </si>
  <si>
    <t xml:space="preserve">30 ml</t>
  </si>
  <si>
    <t xml:space="preserve">LES BAUMES</t>
  </si>
  <si>
    <t xml:space="preserve">Arnica – hélichryse</t>
  </si>
  <si>
    <t xml:space="preserve">25 ml</t>
  </si>
  <si>
    <t xml:space="preserve">Plantain – lavande</t>
  </si>
  <si>
    <r>
      <rPr>
        <b val="true"/>
        <sz val="11"/>
        <color rgb="FF000000"/>
        <rFont val="Times New Roman"/>
        <family val="1"/>
        <charset val="1"/>
      </rPr>
      <t xml:space="preserve">Casouperlis </t>
    </r>
    <r>
      <rPr>
        <b val="true"/>
        <sz val="10"/>
        <color rgb="FF000000"/>
        <rFont val="Times New Roman"/>
        <family val="1"/>
        <charset val="1"/>
      </rPr>
      <t xml:space="preserve">(calendula, consoude, millepertuis, propolis)  </t>
    </r>
    <r>
      <rPr>
        <b val="true"/>
        <sz val="12"/>
        <color rgb="FFC9211E"/>
        <rFont val="Times New Roman"/>
        <family val="1"/>
        <charset val="1"/>
      </rPr>
      <t xml:space="preserve">RUPTURE !!</t>
    </r>
  </si>
  <si>
    <r>
      <rPr>
        <b val="true"/>
        <sz val="11"/>
        <color rgb="FF000000"/>
        <rFont val="Times New Roman"/>
        <family val="1"/>
        <charset val="1"/>
      </rPr>
      <t xml:space="preserve">Baume à lèvres en stick</t>
    </r>
    <r>
      <rPr>
        <b val="true"/>
        <sz val="11"/>
        <color rgb="FF944794"/>
        <rFont val="Times New Roman"/>
        <family val="1"/>
        <charset val="1"/>
      </rPr>
      <t xml:space="preserve"> </t>
    </r>
    <r>
      <rPr>
        <b val="true"/>
        <sz val="11"/>
        <color rgb="FFC9211E"/>
        <rFont val="Times New Roman"/>
        <family val="1"/>
        <charset val="1"/>
      </rPr>
      <t xml:space="preserve">géranium</t>
    </r>
    <r>
      <rPr>
        <b val="true"/>
        <sz val="11"/>
        <color rgb="FF944794"/>
        <rFont val="Times New Roman"/>
        <family val="1"/>
        <charset val="1"/>
      </rPr>
      <t xml:space="preserve"> ou lavande                </t>
    </r>
    <r>
      <rPr>
        <b val="true"/>
        <sz val="9"/>
        <color rgb="FF000000"/>
        <rFont val="Times New Roman"/>
        <family val="1"/>
        <charset val="1"/>
      </rPr>
      <t xml:space="preserve"> </t>
    </r>
    <r>
      <rPr>
        <b val="true"/>
        <sz val="11"/>
        <color rgb="FFFF8000"/>
        <rFont val="Times New Roman"/>
        <family val="1"/>
        <charset val="1"/>
      </rPr>
      <t xml:space="preserve">Nouvelle formule</t>
    </r>
  </si>
  <si>
    <t xml:space="preserve">6 ml</t>
  </si>
  <si>
    <r>
      <rPr>
        <b val="true"/>
        <sz val="14"/>
        <color rgb="FF000000"/>
        <rFont val="Times New Roman"/>
        <family val="1"/>
        <charset val="1"/>
      </rPr>
      <t xml:space="preserve">LES MACERATS HUILEUX </t>
    </r>
    <r>
      <rPr>
        <b val="true"/>
        <sz val="11"/>
        <color rgb="FF000000"/>
        <rFont val="Times New Roman"/>
        <family val="1"/>
        <charset val="1"/>
      </rPr>
      <t xml:space="preserve">(sur huiles de tournesol et olive bio et local) </t>
    </r>
    <r>
      <rPr>
        <b val="true"/>
        <sz val="14"/>
        <color rgb="FF000000"/>
        <rFont val="Times New Roman"/>
        <family val="1"/>
        <charset val="1"/>
      </rPr>
      <t xml:space="preserve">-  flacons avec pompe</t>
    </r>
  </si>
  <si>
    <t xml:space="preserve">     Arnica - romarin (ct camphre/cinéol)</t>
  </si>
  <si>
    <t xml:space="preserve">50 ml</t>
  </si>
  <si>
    <t xml:space="preserve">Calendula – lavande fine sauvage</t>
  </si>
  <si>
    <t xml:space="preserve">Millepertuis -lavande fine sauvage</t>
  </si>
  <si>
    <t xml:space="preserve">LES EAUX FLORALES – flacons verre bleu (200 ml) ou brun (250 ml, 500 ml et 1 L)</t>
  </si>
  <si>
    <r>
      <rPr>
        <b val="true"/>
        <sz val="11"/>
        <color rgb="FF000000"/>
        <rFont val="Times New Roman"/>
        <family val="1"/>
        <charset val="1"/>
      </rPr>
      <t xml:space="preserve">Laurier / Romarin</t>
    </r>
    <r>
      <rPr>
        <b val="true"/>
        <u val="single"/>
        <sz val="11"/>
        <color rgb="FF000000"/>
        <rFont val="Times New Roman"/>
        <family val="1"/>
        <charset val="1"/>
      </rPr>
      <t xml:space="preserve"> </t>
    </r>
    <r>
      <rPr>
        <b val="true"/>
        <sz val="11"/>
        <color rgb="FF000000"/>
        <rFont val="Times New Roman"/>
        <family val="1"/>
        <charset val="1"/>
      </rPr>
      <t xml:space="preserve">/ Lavande fine sauvage / Estragon / Thym </t>
    </r>
  </si>
  <si>
    <t xml:space="preserve">250 ml</t>
  </si>
  <si>
    <t xml:space="preserve">250ml lavande</t>
  </si>
  <si>
    <t xml:space="preserve">500 ml</t>
  </si>
  <si>
    <t xml:space="preserve">500ml lavande</t>
  </si>
  <si>
    <t xml:space="preserve">1 L</t>
  </si>
  <si>
    <t xml:space="preserve">1L lavande</t>
  </si>
  <si>
    <t xml:space="preserve">Camomille romaine / Carotte sauvage / Hélichryse italienne / Mélisse/ Ortie piquante/ Menthe poivrée / Millepertuis / Genévrier </t>
  </si>
  <si>
    <t xml:space="preserve">1 L (sauf camo)</t>
  </si>
  <si>
    <t xml:space="preserve"> Hamamelis / Géranium rosat </t>
  </si>
  <si>
    <t xml:space="preserve">Bleuet</t>
  </si>
  <si>
    <t xml:space="preserve">200 ml</t>
  </si>
  <si>
    <t xml:space="preserve">Eau de Roses anciennes</t>
  </si>
  <si>
    <t xml:space="preserve">Mélange « cure de printemps/Automne »</t>
  </si>
  <si>
    <t xml:space="preserve">Mélange Hiver!                                                                          Et spray spécial gorge en 125 ml</t>
  </si>
  <si>
    <t xml:space="preserve">125 ml + spray </t>
  </si>
  <si>
    <t xml:space="preserve">Mélange Circulation</t>
  </si>
  <si>
    <t xml:space="preserve">Mélange Sommeil-détente</t>
  </si>
  <si>
    <t xml:space="preserve">Mélange Digestion</t>
  </si>
  <si>
    <t xml:space="preserve">Mélange Bouche</t>
  </si>
  <si>
    <r>
      <rPr>
        <b val="true"/>
        <u val="single"/>
        <sz val="11"/>
        <color rgb="FF000000"/>
        <rFont val="Times New Roman"/>
        <family val="1"/>
        <charset val="1"/>
      </rPr>
      <t xml:space="preserve">LOTIONS</t>
    </r>
    <r>
      <rPr>
        <b val="true"/>
        <sz val="11"/>
        <color rgb="FF000000"/>
        <rFont val="Times New Roman"/>
        <family val="1"/>
        <charset val="1"/>
      </rPr>
      <t xml:space="preserve">: Purifiante / Adoucissante  / Tonique du cuir chevelu / Pour les Yeux</t>
    </r>
    <r>
      <rPr>
        <b val="true"/>
        <u val="single"/>
        <sz val="11"/>
        <color rgb="FFC9211E"/>
        <rFont val="Times New Roman"/>
        <family val="1"/>
        <charset val="1"/>
      </rPr>
      <t xml:space="preserve"> </t>
    </r>
    <r>
      <rPr>
        <b val="true"/>
        <sz val="11"/>
        <color rgb="FF000000"/>
        <rFont val="Times New Roman"/>
        <family val="1"/>
        <charset val="1"/>
      </rPr>
      <t xml:space="preserve">(bleuet, camomille ou rose, sureau)</t>
    </r>
  </si>
  <si>
    <t xml:space="preserve">Vaporisateur séparé (pour 250 ml)</t>
  </si>
  <si>
    <t xml:space="preserve">Vaporisateur séparé (pour 200 ml)</t>
  </si>
  <si>
    <t xml:space="preserve">LES HUILES ESSENTIELLES et PARFUM D’AMBIANCE</t>
  </si>
  <si>
    <r>
      <rPr>
        <b val="true"/>
        <sz val="11"/>
        <rFont val="Times New Roman"/>
        <family val="1"/>
        <charset val="1"/>
      </rPr>
      <t xml:space="preserve">Lavande fine sauvage – </t>
    </r>
    <r>
      <rPr>
        <b val="true"/>
        <i val="true"/>
        <sz val="10"/>
        <color rgb="FF000000"/>
        <rFont val="Times New Roman"/>
        <family val="1"/>
        <charset val="1"/>
      </rPr>
      <t xml:space="preserve">Lavandula angustifolia</t>
    </r>
  </si>
  <si>
    <t xml:space="preserve">5 ml</t>
  </si>
  <si>
    <t xml:space="preserve">10 ml</t>
  </si>
  <si>
    <r>
      <rPr>
        <b val="true"/>
        <sz val="11"/>
        <rFont val="Times New Roman"/>
        <family val="1"/>
        <charset val="1"/>
      </rPr>
      <t xml:space="preserve">Thym (ct thymol et paracymène) -  </t>
    </r>
    <r>
      <rPr>
        <b val="true"/>
        <i val="true"/>
        <sz val="11"/>
        <rFont val="Times New Roman"/>
        <family val="1"/>
        <charset val="1"/>
      </rPr>
      <t xml:space="preserve">Thymus vulgaris                                            </t>
    </r>
    <r>
      <rPr>
        <b val="true"/>
        <sz val="11"/>
        <rFont val="Times New Roman"/>
        <family val="1"/>
        <charset val="1"/>
      </rPr>
      <t xml:space="preserve"> </t>
    </r>
  </si>
  <si>
    <t xml:space="preserve">Laurier noble – Laurus nobilis</t>
  </si>
  <si>
    <r>
      <rPr>
        <b val="true"/>
        <sz val="11"/>
        <rFont val="Times New Roman"/>
        <family val="1"/>
        <charset val="1"/>
      </rPr>
      <t xml:space="preserve">Hélichryse italienne </t>
    </r>
    <r>
      <rPr>
        <b val="true"/>
        <i val="true"/>
        <sz val="11"/>
        <rFont val="Times New Roman"/>
        <family val="1"/>
        <charset val="1"/>
      </rPr>
      <t xml:space="preserve">helichrysum italicum</t>
    </r>
  </si>
  <si>
    <r>
      <rPr>
        <b val="true"/>
        <sz val="11"/>
        <rFont val="Times New Roman"/>
        <family val="1"/>
        <charset val="1"/>
      </rPr>
      <t xml:space="preserve">Mélange Hiver! </t>
    </r>
    <r>
      <rPr>
        <b val="true"/>
        <sz val="10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1"/>
      </rPr>
      <t xml:space="preserve">(lavande, romarin, laurier, pin sylvestre, menthe poivrée)</t>
    </r>
  </si>
  <si>
    <r>
      <rPr>
        <b val="true"/>
        <sz val="11"/>
        <rFont val="Times New Roman"/>
        <family val="1"/>
        <charset val="1"/>
      </rPr>
      <t xml:space="preserve">Un petit air frais...de  lavande fine                                                   </t>
    </r>
    <r>
      <rPr>
        <sz val="10"/>
        <rFont val="Times New Roman"/>
        <family val="1"/>
        <charset val="1"/>
      </rPr>
      <t xml:space="preserve"> (flacon-vapo en verre bleu)  (parfum d’ambiance)</t>
    </r>
  </si>
  <si>
    <t xml:space="preserve">50 ml </t>
  </si>
  <si>
    <t xml:space="preserve">Sous-total Produits</t>
  </si>
  <si>
    <r>
      <rPr>
        <sz val="11"/>
        <color rgb="FF000000"/>
        <rFont val="Times New Roman"/>
        <family val="1"/>
        <charset val="1"/>
      </rPr>
      <t xml:space="preserve">Poids emballage en g </t>
    </r>
    <r>
      <rPr>
        <sz val="11"/>
        <color rgb="FF000000"/>
        <rFont val="Wingdings"/>
        <family val="0"/>
        <charset val="2"/>
      </rPr>
      <t xml:space="preserve"></t>
    </r>
  </si>
  <si>
    <r>
      <rPr>
        <b val="true"/>
        <u val="single"/>
        <sz val="10"/>
        <color rgb="FFFF0000"/>
        <rFont val="Arial"/>
        <family val="2"/>
        <charset val="1"/>
      </rPr>
      <t xml:space="preserve">FRAIS DE PORT</t>
    </r>
    <r>
      <rPr>
        <b val="true"/>
        <sz val="10"/>
        <color rgb="FFFF0000"/>
        <rFont val="Arial"/>
        <family val="2"/>
        <charset val="1"/>
      </rPr>
      <t xml:space="preserve"> A AJOUTER MANUELLEMENT </t>
    </r>
    <r>
      <rPr>
        <b val="true"/>
        <sz val="10"/>
        <rFont val="Arial"/>
        <family val="2"/>
        <charset val="1"/>
      </rPr>
      <t xml:space="preserve">(voir ci-dessous les tarifs </t>
    </r>
    <r>
      <rPr>
        <b val="true"/>
        <sz val="10"/>
        <color rgb="FF333399"/>
        <rFont val="Arial"/>
        <family val="2"/>
        <charset val="1"/>
      </rPr>
      <t xml:space="preserve">en fonction de la colonne poids</t>
    </r>
    <r>
      <rPr>
        <b val="true"/>
        <sz val="10"/>
        <rFont val="Arial"/>
        <family val="2"/>
        <charset val="1"/>
      </rPr>
      <t xml:space="preserve">)*</t>
    </r>
  </si>
  <si>
    <r>
      <rPr>
        <b val="true"/>
        <sz val="13"/>
        <color rgb="FF000000"/>
        <rFont val="Times New Roman"/>
        <family val="1"/>
        <charset val="1"/>
      </rPr>
      <t xml:space="preserve"> </t>
    </r>
    <r>
      <rPr>
        <b val="true"/>
        <u val="single"/>
        <sz val="13"/>
        <color rgb="FF000000"/>
        <rFont val="Times New Roman"/>
        <family val="1"/>
        <charset val="1"/>
      </rPr>
      <t xml:space="preserve">TOTAL GENERAL</t>
    </r>
  </si>
  <si>
    <r>
      <rPr>
        <sz val="10"/>
        <color rgb="FF333399"/>
        <rFont val="Wingdings"/>
        <family val="0"/>
        <charset val="2"/>
      </rPr>
      <t xml:space="preserve"></t>
    </r>
    <r>
      <rPr>
        <b val="true"/>
        <sz val="10"/>
        <color rgb="FF333399"/>
        <rFont val="Times New Roman"/>
        <family val="1"/>
        <charset val="1"/>
      </rPr>
      <t xml:space="preserve"> POIDS TOTAL en g</t>
    </r>
  </si>
  <si>
    <t xml:space="preserve">CHEQUE à l'ordre de Aline Gontier ou par PAYPAL (adresse email ci-dessus en indiquant « envoi d’argent à un proche »)  ou par VIREMENT**)</t>
  </si>
  <si>
    <t xml:space="preserve">** IBAN : banque crédit coopératif : FR76 4255 9100 0004 0289 3117 094  / BIC : CCOPFRPPXXX</t>
  </si>
  <si>
    <t xml:space="preserve">(merci de préciser par mail si vous optez pour ce mode de règlement)</t>
  </si>
  <si>
    <r>
      <rPr>
        <b val="true"/>
        <sz val="13"/>
        <color rgb="FF0000FF"/>
        <rFont val="Times New Roman"/>
        <family val="1"/>
        <charset val="1"/>
      </rPr>
      <t xml:space="preserve">* </t>
    </r>
    <r>
      <rPr>
        <b val="true"/>
        <u val="single"/>
        <sz val="13"/>
        <color rgb="FF0000FF"/>
        <rFont val="Times New Roman"/>
        <family val="1"/>
        <charset val="1"/>
      </rPr>
      <t xml:space="preserve">Par La Poste en Colissimo (2 jours ouvrés)</t>
    </r>
    <r>
      <rPr>
        <b val="true"/>
        <sz val="13"/>
        <color rgb="FF0000FF"/>
        <rFont val="Times New Roman"/>
        <family val="1"/>
        <charset val="1"/>
      </rPr>
      <t xml:space="preserve">:0-0,25 kg: 5,49 €/ 0,25-0,5 kg: 7,59 €/ 0,50-0,75 kg: 9,29 €/ 0,75-1 kg: 9,59 €/ 1-2 kg: 11,19 €/ 2-5 kg: 17,39 € / 5-10 kg: 25,29 € / 10-15 kg: 31,99 € / 15-30 kg: 39,59 €</t>
    </r>
  </si>
  <si>
    <t xml:space="preserve">* Par Mondial Relay (bien m'indiquer le nom de votre point de livraison à chercher sur www.mondialrelay.fr) (3 à 5 jours ouvrés):</t>
  </si>
  <si>
    <t xml:space="preserve"> 0-0,5 kg: 4,10 € / 0,5-1 kg: 4,51 €/ 1-2 kg: 6,32 €/ 2-4 kg: 6,71 € / 4-10 kg: 13,36 € / 10-25 kg: 20,96 € / 25-30 kg: 23,99 €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</si>
</sst>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0C];[RED]\-#,##0.00\ [$€-40C]"/>
    <numFmt numFmtId="166" formatCode="mmm\-yy"/>
  </numFmts>
  <fonts count="6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Times New Roman"/>
      <family val="1"/>
      <charset val="1"/>
    </font>
    <font>
      <b val="true"/>
      <sz val="16"/>
      <color rgb="FF000000"/>
      <name val="Papyrus"/>
      <family val="4"/>
      <charset val="1"/>
    </font>
    <font>
      <b val="true"/>
      <sz val="15"/>
      <color rgb="FF000000"/>
      <name val="Papyrus"/>
      <family val="4"/>
      <charset val="1"/>
    </font>
    <font>
      <b val="true"/>
      <sz val="12"/>
      <color rgb="FF000000"/>
      <name val="Papyrus"/>
      <family val="4"/>
      <charset val="1"/>
    </font>
    <font>
      <sz val="6"/>
      <name val="Arial"/>
      <family val="2"/>
      <charset val="1"/>
    </font>
    <font>
      <b val="true"/>
      <sz val="12"/>
      <color rgb="FF800080"/>
      <name val="Georgia"/>
      <family val="1"/>
      <charset val="1"/>
    </font>
    <font>
      <sz val="12"/>
      <name val="Arial"/>
      <family val="2"/>
      <charset val="1"/>
    </font>
    <font>
      <b val="true"/>
      <sz val="11"/>
      <color rgb="FF008000"/>
      <name val="Georgia"/>
      <family val="1"/>
      <charset val="1"/>
    </font>
    <font>
      <b val="true"/>
      <u val="single"/>
      <sz val="13"/>
      <color rgb="FF000000"/>
      <name val="Times New Roman"/>
      <family val="1"/>
      <charset val="1"/>
    </font>
    <font>
      <sz val="11"/>
      <color rgb="FF000000"/>
      <name val="Georgia"/>
      <family val="1"/>
      <charset val="1"/>
    </font>
    <font>
      <u val="single"/>
      <sz val="13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name val="Georgia"/>
      <family val="1"/>
      <charset val="1"/>
    </font>
    <font>
      <u val="single"/>
      <sz val="13"/>
      <name val="Times New Roman"/>
      <family val="1"/>
      <charset val="1"/>
    </font>
    <font>
      <sz val="13"/>
      <name val="Times New Roman"/>
      <family val="1"/>
      <charset val="1"/>
    </font>
    <font>
      <sz val="11"/>
      <color rgb="FF0000FF"/>
      <name val="Georgia"/>
      <family val="1"/>
      <charset val="1"/>
    </font>
    <font>
      <sz val="12"/>
      <color rgb="FF006600"/>
      <name val="Arial"/>
      <family val="2"/>
      <charset val="1"/>
    </font>
    <font>
      <b val="true"/>
      <u val="single"/>
      <sz val="13"/>
      <name val="Times New Roman"/>
      <family val="1"/>
      <charset val="1"/>
    </font>
    <font>
      <b val="true"/>
      <sz val="13"/>
      <name val="Times New Roman"/>
      <family val="1"/>
      <charset val="1"/>
    </font>
    <font>
      <sz val="12"/>
      <color rgb="FF0066CC"/>
      <name val="Georgia"/>
      <family val="1"/>
      <charset val="1"/>
    </font>
    <font>
      <b val="true"/>
      <sz val="12"/>
      <color rgb="FF0066CC"/>
      <name val="Georgia"/>
      <family val="1"/>
      <charset val="1"/>
    </font>
    <font>
      <sz val="12"/>
      <color rgb="FF000000"/>
      <name val="Georgia"/>
      <family val="1"/>
      <charset val="1"/>
    </font>
    <font>
      <b val="true"/>
      <sz val="11"/>
      <color rgb="FF000000"/>
      <name val="Arial"/>
      <family val="2"/>
      <charset val="1"/>
    </font>
    <font>
      <b val="true"/>
      <sz val="13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3"/>
      <color rgb="FFFF8000"/>
      <name val="Times New Roman"/>
      <family val="1"/>
      <charset val="1"/>
    </font>
    <font>
      <sz val="11"/>
      <color rgb="FF000080"/>
      <name val="Times New Roman"/>
      <family val="1"/>
      <charset val="1"/>
    </font>
    <font>
      <sz val="12"/>
      <color rgb="FF008000"/>
      <name val="Arial"/>
      <family val="2"/>
      <charset val="1"/>
    </font>
    <font>
      <b val="true"/>
      <sz val="11"/>
      <color rgb="FF00008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  <font>
      <sz val="11"/>
      <name val="Times New Roman"/>
      <family val="1"/>
      <charset val="1"/>
    </font>
    <font>
      <b val="true"/>
      <sz val="11"/>
      <color rgb="FF944794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b val="true"/>
      <sz val="11"/>
      <color rgb="FFFF8000"/>
      <name val="Times New Roman"/>
      <family val="1"/>
      <charset val="1"/>
    </font>
    <font>
      <b val="true"/>
      <u val="single"/>
      <sz val="11"/>
      <color rgb="FF000000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u val="single"/>
      <sz val="11"/>
      <color rgb="FFC9211E"/>
      <name val="Times New Roman"/>
      <family val="1"/>
      <charset val="1"/>
    </font>
    <font>
      <b val="true"/>
      <i val="true"/>
      <sz val="10"/>
      <color rgb="FF000000"/>
      <name val="Times New Roman"/>
      <family val="1"/>
      <charset val="1"/>
    </font>
    <font>
      <b val="true"/>
      <i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Wingdings"/>
      <family val="0"/>
      <charset val="2"/>
    </font>
    <font>
      <b val="true"/>
      <u val="singl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333399"/>
      <name val="Arial"/>
      <family val="2"/>
      <charset val="1"/>
    </font>
    <font>
      <b val="true"/>
      <sz val="12"/>
      <color rgb="FF000099"/>
      <name val="Times New Roman"/>
      <family val="1"/>
      <charset val="1"/>
    </font>
    <font>
      <sz val="10"/>
      <color rgb="FF333399"/>
      <name val="Wingdings"/>
      <family val="0"/>
      <charset val="2"/>
    </font>
    <font>
      <b val="true"/>
      <sz val="10"/>
      <color rgb="FF333399"/>
      <name val="Times New Roman"/>
      <family val="1"/>
      <charset val="1"/>
    </font>
    <font>
      <b val="true"/>
      <sz val="12"/>
      <name val="Arial"/>
      <family val="2"/>
      <charset val="1"/>
    </font>
    <font>
      <sz val="1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8"/>
      <name val="Arial"/>
      <family val="2"/>
      <charset val="1"/>
    </font>
    <font>
      <b val="true"/>
      <sz val="13"/>
      <color rgb="FF0000FF"/>
      <name val="Times New Roman"/>
      <family val="1"/>
      <charset val="1"/>
    </font>
    <font>
      <b val="true"/>
      <u val="single"/>
      <sz val="13"/>
      <color rgb="FF0000FF"/>
      <name val="Times New Roman"/>
      <family val="1"/>
      <charset val="1"/>
    </font>
    <font>
      <sz val="16"/>
      <name val="Arial"/>
      <family val="2"/>
      <charset val="1"/>
    </font>
    <font>
      <b val="true"/>
      <u val="single"/>
      <sz val="13"/>
      <color rgb="FF333399"/>
      <name val="Times New Roman"/>
      <family val="1"/>
      <charset val="1"/>
    </font>
    <font>
      <b val="true"/>
      <sz val="13"/>
      <color rgb="FF333399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B4C7DC"/>
        <bgColor rgb="FFB3B3B3"/>
      </patternFill>
    </fill>
    <fill>
      <patternFill patternType="solid">
        <fgColor rgb="FFAFD095"/>
        <bgColor rgb="FFB3B3B3"/>
      </patternFill>
    </fill>
    <fill>
      <patternFill patternType="solid">
        <fgColor rgb="FFDDE8CB"/>
        <bgColor rgb="FFDDDDDD"/>
      </patternFill>
    </fill>
    <fill>
      <patternFill patternType="solid">
        <fgColor rgb="FFDEE6EF"/>
        <bgColor rgb="FFDDDDDD"/>
      </patternFill>
    </fill>
    <fill>
      <patternFill patternType="solid">
        <fgColor rgb="FFDDDDDD"/>
        <bgColor rgb="FFDEE6EF"/>
      </patternFill>
    </fill>
    <fill>
      <patternFill patternType="solid">
        <fgColor rgb="FFB2B2B2"/>
        <bgColor rgb="FFB3B3B3"/>
      </patternFill>
    </fill>
    <fill>
      <patternFill patternType="solid">
        <fgColor rgb="FFB3B3B3"/>
        <bgColor rgb="FFB2B2B2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4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4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3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6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30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4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6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5" fontId="39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5" borderId="6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3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6" xfId="0" applyFont="true" applyBorder="true" applyAlignment="true" applyProtection="true">
      <alignment horizontal="left" vertical="center" textRotation="0" wrapText="true" indent="2" shrinkToFit="false"/>
      <protection locked="false" hidden="false"/>
    </xf>
    <xf numFmtId="164" fontId="29" fillId="0" borderId="6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4" borderId="6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39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6" xfId="0" applyFont="true" applyBorder="true" applyAlignment="true" applyProtection="true">
      <alignment horizontal="center" vertical="center" textRotation="0" wrapText="true" indent="2" shrinkToFit="false"/>
      <protection locked="false" hidden="false"/>
    </xf>
    <xf numFmtId="164" fontId="3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5" borderId="6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5" fontId="3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6" fillId="0" borderId="6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5" fontId="3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6" fillId="5" borderId="6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32" fillId="6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2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6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3" fillId="6" borderId="6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32" fillId="6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7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3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7" borderId="0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6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44794"/>
      <rgbColor rgb="FFFFFFCC"/>
      <rgbColor rgb="FFDEE6EF"/>
      <rgbColor rgb="FF660066"/>
      <rgbColor rgb="FFFF8080"/>
      <rgbColor rgb="FF0066CC"/>
      <rgbColor rgb="FFDDDDDD"/>
      <rgbColor rgb="FF000099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B3B3B3"/>
      <rgbColor rgb="FFFF99CC"/>
      <rgbColor rgb="FFCC99FF"/>
      <rgbColor rgb="FFAFD095"/>
      <rgbColor rgb="FF3366FF"/>
      <rgbColor rgb="FF33CCCC"/>
      <rgbColor rgb="FF99CC00"/>
      <rgbColor rgb="FFFFCC00"/>
      <rgbColor rgb="FFFF8000"/>
      <rgbColor rgb="FFFF6600"/>
      <rgbColor rgb="FF666699"/>
      <rgbColor rgb="FFB2B2B2"/>
      <rgbColor rgb="FF003366"/>
      <rgbColor rgb="FF339966"/>
      <rgbColor rgb="FF0066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54000</xdr:colOff>
      <xdr:row>0</xdr:row>
      <xdr:rowOff>0</xdr:rowOff>
    </xdr:from>
    <xdr:to>
      <xdr:col>0</xdr:col>
      <xdr:colOff>793800</xdr:colOff>
      <xdr:row>2</xdr:row>
      <xdr:rowOff>171000</xdr:rowOff>
    </xdr:to>
    <xdr:pic>
      <xdr:nvPicPr>
        <xdr:cNvPr id="1" name="Images 1"/>
        <xdr:cNvPicPr/>
      </xdr:nvPicPr>
      <xdr:blipFill>
        <a:blip r:embed="rId1"/>
        <a:stretch/>
      </xdr:blipFill>
      <xdr:spPr>
        <a:xfrm>
          <a:off x="54000" y="0"/>
          <a:ext cx="739800" cy="80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5</xdr:col>
      <xdr:colOff>478440</xdr:colOff>
      <xdr:row>0</xdr:row>
      <xdr:rowOff>20160</xdr:rowOff>
    </xdr:from>
    <xdr:to>
      <xdr:col>5</xdr:col>
      <xdr:colOff>1272600</xdr:colOff>
      <xdr:row>2</xdr:row>
      <xdr:rowOff>127440</xdr:rowOff>
    </xdr:to>
    <xdr:pic>
      <xdr:nvPicPr>
        <xdr:cNvPr id="2" name="Images 2"/>
        <xdr:cNvPicPr/>
      </xdr:nvPicPr>
      <xdr:blipFill>
        <a:blip r:embed="rId2"/>
        <a:stretch/>
      </xdr:blipFill>
      <xdr:spPr>
        <a:xfrm>
          <a:off x="8357040" y="20160"/>
          <a:ext cx="794160" cy="74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3</xdr:col>
      <xdr:colOff>86400</xdr:colOff>
      <xdr:row>0</xdr:row>
      <xdr:rowOff>57960</xdr:rowOff>
    </xdr:from>
    <xdr:to>
      <xdr:col>4</xdr:col>
      <xdr:colOff>1440</xdr:colOff>
      <xdr:row>2</xdr:row>
      <xdr:rowOff>68400</xdr:rowOff>
    </xdr:to>
    <xdr:pic>
      <xdr:nvPicPr>
        <xdr:cNvPr id="3" name="Images 3"/>
        <xdr:cNvPicPr/>
      </xdr:nvPicPr>
      <xdr:blipFill>
        <a:blip r:embed="rId3"/>
        <a:stretch/>
      </xdr:blipFill>
      <xdr:spPr>
        <a:xfrm>
          <a:off x="6482880" y="57960"/>
          <a:ext cx="598680" cy="64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4</xdr:col>
      <xdr:colOff>145800</xdr:colOff>
      <xdr:row>0</xdr:row>
      <xdr:rowOff>167040</xdr:rowOff>
    </xdr:from>
    <xdr:to>
      <xdr:col>5</xdr:col>
      <xdr:colOff>402840</xdr:colOff>
      <xdr:row>1</xdr:row>
      <xdr:rowOff>324000</xdr:rowOff>
    </xdr:to>
    <xdr:pic>
      <xdr:nvPicPr>
        <xdr:cNvPr id="4" name="Images 4"/>
        <xdr:cNvPicPr/>
      </xdr:nvPicPr>
      <xdr:blipFill>
        <a:blip r:embed="rId4"/>
        <a:stretch/>
      </xdr:blipFill>
      <xdr:spPr>
        <a:xfrm>
          <a:off x="7225920" y="167040"/>
          <a:ext cx="1055520" cy="459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lantes-ardeche@hotmail.fr" TargetMode="External"/><Relationship Id="rId2" Type="http://schemas.openxmlformats.org/officeDocument/2006/relationships/hyperlink" Target="http://www.plantes-medicinales-ardeche.fr/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2"/>
  <sheetViews>
    <sheetView showFormulas="false" showGridLines="true" showRowColHeaders="true" showZeros="true" rightToLeft="false" tabSelected="true" showOutlineSymbols="true" defaultGridColor="true" view="pageBreakPreview" topLeftCell="A72" colorId="64" zoomScale="140" zoomScaleNormal="100" zoomScalePageLayoutView="140" workbookViewId="0">
      <selection pane="topLeft" activeCell="D78" activeCellId="0" sqref="D78"/>
    </sheetView>
  </sheetViews>
  <sheetFormatPr defaultColWidth="12.94921875" defaultRowHeight="13.5" customHeight="false" zeroHeight="false" outlineLevelRow="0" outlineLevelCol="0"/>
  <cols>
    <col collapsed="false" customWidth="true" hidden="false" outlineLevel="0" max="1" min="1" style="1" width="58.93"/>
    <col collapsed="false" customWidth="true" hidden="false" outlineLevel="0" max="2" min="2" style="2" width="15.37"/>
    <col collapsed="false" customWidth="true" hidden="false" outlineLevel="0" max="3" min="3" style="3" width="16.45"/>
    <col collapsed="false" customWidth="true" hidden="false" outlineLevel="0" max="4" min="4" style="4" width="9.7"/>
    <col collapsed="false" customWidth="true" hidden="false" outlineLevel="0" max="5" min="5" style="4" width="11.32"/>
    <col collapsed="false" customWidth="true" hidden="false" outlineLevel="0" max="6" min="6" style="2" width="23.19"/>
    <col collapsed="false" customWidth="true" hidden="false" outlineLevel="0" max="7" min="7" style="1" width="1.35"/>
    <col collapsed="false" customWidth="true" hidden="true" outlineLevel="0" max="11" min="8" style="1" width="11.58"/>
    <col collapsed="false" customWidth="true" hidden="false" outlineLevel="0" max="255" min="12" style="1" width="11.58"/>
  </cols>
  <sheetData>
    <row r="1" customFormat="false" ht="23.85" hidden="false" customHeight="true" outlineLevel="0" collapsed="false">
      <c r="A1" s="5" t="s">
        <v>0</v>
      </c>
      <c r="B1" s="5"/>
      <c r="C1" s="5"/>
      <c r="D1" s="5"/>
      <c r="E1" s="5"/>
      <c r="F1" s="5"/>
    </row>
    <row r="2" customFormat="false" ht="26.1" hidden="false" customHeight="true" outlineLevel="0" collapsed="false">
      <c r="A2" s="6" t="s">
        <v>1</v>
      </c>
      <c r="B2" s="6"/>
      <c r="C2" s="6"/>
      <c r="D2" s="6"/>
      <c r="E2" s="6"/>
      <c r="F2" s="6"/>
      <c r="H2" s="7"/>
      <c r="I2" s="7"/>
      <c r="J2" s="7"/>
      <c r="K2" s="7"/>
      <c r="L2" s="7"/>
      <c r="M2" s="7"/>
    </row>
    <row r="3" customFormat="false" ht="26.1" hidden="false" customHeight="true" outlineLevel="0" collapsed="false">
      <c r="A3" s="8"/>
      <c r="B3" s="9"/>
      <c r="C3" s="9"/>
      <c r="D3" s="9"/>
      <c r="E3" s="10"/>
      <c r="F3" s="10"/>
      <c r="H3" s="7"/>
      <c r="I3" s="7"/>
      <c r="J3" s="7"/>
      <c r="K3" s="7"/>
      <c r="L3" s="7"/>
      <c r="M3" s="7"/>
    </row>
    <row r="4" customFormat="false" ht="15" hidden="false" customHeight="false" outlineLevel="0" collapsed="false">
      <c r="A4" s="11" t="s">
        <v>2</v>
      </c>
      <c r="B4" s="9"/>
      <c r="C4" s="9"/>
      <c r="D4" s="9"/>
      <c r="E4" s="12"/>
      <c r="F4" s="9"/>
      <c r="H4" s="7"/>
      <c r="I4" s="7"/>
      <c r="J4" s="7"/>
      <c r="K4" s="7"/>
      <c r="L4" s="7"/>
      <c r="M4" s="7"/>
    </row>
    <row r="5" customFormat="false" ht="16.15" hidden="false" customHeight="false" outlineLevel="0" collapsed="false">
      <c r="A5" s="13" t="s">
        <v>3</v>
      </c>
      <c r="B5" s="14" t="s">
        <v>4</v>
      </c>
      <c r="C5" s="14"/>
      <c r="D5" s="14"/>
      <c r="E5" s="14"/>
      <c r="F5" s="14"/>
      <c r="G5" s="15"/>
      <c r="H5" s="7"/>
      <c r="I5" s="7"/>
      <c r="J5" s="7"/>
      <c r="K5" s="7"/>
      <c r="L5" s="7"/>
      <c r="M5" s="7"/>
    </row>
    <row r="6" customFormat="false" ht="16.25" hidden="false" customHeight="false" outlineLevel="0" collapsed="false">
      <c r="A6" s="16" t="s">
        <v>5</v>
      </c>
      <c r="B6" s="17" t="s">
        <v>6</v>
      </c>
      <c r="C6" s="17"/>
      <c r="D6" s="17"/>
      <c r="E6" s="17"/>
      <c r="F6" s="17"/>
      <c r="G6" s="18"/>
      <c r="H6" s="7"/>
      <c r="I6" s="7"/>
      <c r="J6" s="7"/>
      <c r="K6" s="7"/>
      <c r="L6" s="7"/>
      <c r="M6" s="7"/>
    </row>
    <row r="7" customFormat="false" ht="16.15" hidden="false" customHeight="false" outlineLevel="0" collapsed="false">
      <c r="A7" s="16" t="s">
        <v>7</v>
      </c>
      <c r="B7" s="19"/>
      <c r="C7" s="19"/>
      <c r="D7" s="19"/>
      <c r="E7" s="19"/>
      <c r="F7" s="19"/>
      <c r="G7" s="18"/>
      <c r="H7" s="7"/>
      <c r="I7" s="7"/>
      <c r="J7" s="7"/>
      <c r="K7" s="7"/>
      <c r="L7" s="7"/>
      <c r="M7" s="7"/>
    </row>
    <row r="8" customFormat="false" ht="16.25" hidden="false" customHeight="false" outlineLevel="0" collapsed="false">
      <c r="A8" s="20" t="s">
        <v>8</v>
      </c>
      <c r="B8" s="21" t="s">
        <v>9</v>
      </c>
      <c r="C8" s="21"/>
      <c r="D8" s="21"/>
      <c r="E8" s="21"/>
      <c r="F8" s="21"/>
      <c r="G8" s="22"/>
      <c r="H8" s="7"/>
      <c r="I8" s="7"/>
      <c r="J8" s="7"/>
      <c r="K8" s="7"/>
      <c r="L8" s="7"/>
      <c r="M8" s="7"/>
    </row>
    <row r="9" customFormat="false" ht="16.15" hidden="false" customHeight="false" outlineLevel="0" collapsed="false">
      <c r="A9" s="23" t="s">
        <v>10</v>
      </c>
      <c r="B9" s="24"/>
      <c r="C9" s="24"/>
      <c r="D9" s="24"/>
      <c r="E9" s="24"/>
      <c r="F9" s="24"/>
      <c r="G9" s="22"/>
      <c r="H9" s="7"/>
      <c r="I9" s="7"/>
      <c r="J9" s="7"/>
      <c r="K9" s="7"/>
      <c r="L9" s="7"/>
      <c r="M9" s="7"/>
    </row>
    <row r="10" customFormat="false" ht="16.25" hidden="false" customHeight="false" outlineLevel="0" collapsed="false">
      <c r="A10" s="25"/>
      <c r="B10" s="17" t="s">
        <v>11</v>
      </c>
      <c r="C10" s="17"/>
      <c r="D10" s="17"/>
      <c r="E10" s="17"/>
      <c r="F10" s="17"/>
      <c r="G10" s="18"/>
      <c r="H10" s="7"/>
      <c r="I10" s="7"/>
      <c r="J10" s="7"/>
      <c r="K10" s="7"/>
      <c r="L10" s="7"/>
      <c r="M10" s="7"/>
    </row>
    <row r="11" customFormat="false" ht="16.25" hidden="false" customHeight="false" outlineLevel="0" collapsed="false">
      <c r="A11" s="25" t="s">
        <v>12</v>
      </c>
      <c r="B11" s="21" t="s">
        <v>13</v>
      </c>
      <c r="C11" s="21"/>
      <c r="D11" s="21"/>
      <c r="E11" s="21"/>
      <c r="F11" s="21"/>
      <c r="G11" s="18"/>
      <c r="H11" s="7"/>
      <c r="I11" s="7"/>
      <c r="J11" s="7"/>
      <c r="K11" s="7"/>
      <c r="L11" s="7"/>
      <c r="M11" s="7"/>
    </row>
    <row r="12" customFormat="false" ht="16.15" hidden="false" customHeight="false" outlineLevel="0" collapsed="false">
      <c r="B12" s="26" t="s">
        <v>14</v>
      </c>
      <c r="C12" s="26"/>
      <c r="D12" s="26"/>
      <c r="E12" s="26"/>
      <c r="F12" s="26"/>
      <c r="G12" s="22"/>
      <c r="H12" s="7"/>
      <c r="I12" s="7"/>
      <c r="J12" s="7"/>
      <c r="K12" s="7"/>
      <c r="L12" s="7"/>
      <c r="M12" s="7"/>
    </row>
    <row r="13" customFormat="false" ht="13.5" hidden="false" customHeight="true" outlineLevel="0" collapsed="false">
      <c r="A13" s="16"/>
      <c r="B13" s="26"/>
      <c r="C13" s="26"/>
      <c r="D13" s="26"/>
      <c r="E13" s="26"/>
      <c r="F13" s="26"/>
      <c r="G13" s="27"/>
      <c r="H13" s="7"/>
      <c r="I13" s="7"/>
      <c r="J13" s="7"/>
      <c r="K13" s="7"/>
      <c r="L13" s="7"/>
      <c r="M13" s="7"/>
    </row>
    <row r="14" customFormat="false" ht="20.25" hidden="false" customHeight="true" outlineLevel="0" collapsed="false">
      <c r="B14" s="28"/>
      <c r="C14" s="28"/>
      <c r="D14" s="28"/>
      <c r="E14" s="28"/>
      <c r="F14" s="28"/>
      <c r="H14" s="7"/>
      <c r="I14" s="7"/>
      <c r="J14" s="7"/>
      <c r="K14" s="7"/>
      <c r="L14" s="7"/>
      <c r="M14" s="7"/>
    </row>
    <row r="15" customFormat="false" ht="25.5" hidden="false" customHeight="true" outlineLevel="0" collapsed="false">
      <c r="A15" s="29"/>
      <c r="B15" s="29"/>
      <c r="C15" s="29"/>
      <c r="D15" s="29"/>
      <c r="E15" s="29"/>
      <c r="F15" s="29"/>
      <c r="H15" s="7"/>
      <c r="I15" s="7"/>
      <c r="J15" s="7"/>
      <c r="K15" s="7"/>
      <c r="L15" s="7"/>
      <c r="M15" s="7"/>
    </row>
    <row r="16" customFormat="false" ht="28.35" hidden="false" customHeight="true" outlineLevel="0" collapsed="false">
      <c r="A16" s="29" t="s">
        <v>15</v>
      </c>
      <c r="B16" s="29"/>
      <c r="C16" s="29"/>
      <c r="D16" s="29"/>
      <c r="E16" s="29"/>
      <c r="F16" s="29"/>
      <c r="H16" s="7"/>
      <c r="I16" s="7"/>
      <c r="J16" s="7"/>
      <c r="K16" s="7"/>
      <c r="L16" s="7"/>
      <c r="M16" s="7"/>
    </row>
    <row r="17" customFormat="false" ht="25.5" hidden="false" customHeight="true" outlineLevel="0" collapsed="false">
      <c r="A17" s="29"/>
      <c r="B17" s="29"/>
      <c r="C17" s="29"/>
      <c r="D17" s="29"/>
      <c r="E17" s="29"/>
      <c r="F17" s="29"/>
      <c r="H17" s="7"/>
      <c r="I17" s="7"/>
      <c r="J17" s="7"/>
      <c r="K17" s="7"/>
      <c r="L17" s="7"/>
      <c r="M17" s="7"/>
    </row>
    <row r="18" customFormat="false" ht="15" hidden="false" customHeight="false" outlineLevel="0" collapsed="false">
      <c r="A18" s="30"/>
      <c r="H18" s="7"/>
      <c r="I18" s="7"/>
      <c r="J18" s="7"/>
      <c r="K18" s="7"/>
      <c r="L18" s="7"/>
      <c r="M18" s="7"/>
    </row>
    <row r="19" customFormat="false" ht="39.95" hidden="false" customHeight="true" outlineLevel="0" collapsed="false">
      <c r="A19" s="31"/>
      <c r="B19" s="32" t="s">
        <v>16</v>
      </c>
      <c r="C19" s="33" t="s">
        <v>17</v>
      </c>
      <c r="D19" s="33" t="s">
        <v>18</v>
      </c>
      <c r="E19" s="33" t="s">
        <v>19</v>
      </c>
      <c r="F19" s="34" t="s">
        <v>20</v>
      </c>
    </row>
    <row r="20" s="2" customFormat="true" ht="26.25" hidden="false" customHeight="true" outlineLevel="0" collapsed="false">
      <c r="A20" s="35" t="s">
        <v>21</v>
      </c>
      <c r="B20" s="36" t="s">
        <v>22</v>
      </c>
      <c r="C20" s="37" t="n">
        <v>20</v>
      </c>
      <c r="D20" s="38"/>
      <c r="E20" s="39" t="n">
        <f aca="false">D20*C20</f>
        <v>0</v>
      </c>
      <c r="F20" s="36" t="n">
        <f aca="false">155*D20</f>
        <v>0</v>
      </c>
      <c r="H20" s="40"/>
      <c r="I20" s="40"/>
      <c r="J20" s="40"/>
      <c r="K20" s="40"/>
      <c r="L20" s="40"/>
      <c r="M20" s="40"/>
    </row>
    <row r="21" customFormat="false" ht="24" hidden="false" customHeight="true" outlineLevel="0" collapsed="false">
      <c r="A21" s="41" t="s">
        <v>23</v>
      </c>
      <c r="B21" s="41"/>
      <c r="C21" s="41"/>
      <c r="D21" s="41"/>
      <c r="E21" s="41"/>
      <c r="F21" s="41"/>
      <c r="H21" s="40"/>
      <c r="I21" s="40"/>
      <c r="J21" s="40"/>
      <c r="K21" s="40"/>
      <c r="L21" s="40"/>
      <c r="M21" s="40"/>
    </row>
    <row r="22" customFormat="false" ht="21.75" hidden="false" customHeight="true" outlineLevel="0" collapsed="false">
      <c r="A22" s="42" t="s">
        <v>24</v>
      </c>
      <c r="B22" s="43" t="s">
        <v>25</v>
      </c>
      <c r="C22" s="44" t="n">
        <v>9.3</v>
      </c>
      <c r="D22" s="45"/>
      <c r="E22" s="46" t="n">
        <f aca="false">D22*C22</f>
        <v>0</v>
      </c>
      <c r="F22" s="43" t="n">
        <f aca="false">90*D22</f>
        <v>0</v>
      </c>
      <c r="H22" s="40"/>
      <c r="I22" s="40"/>
      <c r="J22" s="40"/>
      <c r="K22" s="40"/>
      <c r="L22" s="40"/>
      <c r="M22" s="40"/>
    </row>
    <row r="23" customFormat="false" ht="21.75" hidden="false" customHeight="true" outlineLevel="0" collapsed="false">
      <c r="A23" s="47" t="s">
        <v>26</v>
      </c>
      <c r="B23" s="48" t="s">
        <v>25</v>
      </c>
      <c r="C23" s="49" t="n">
        <v>8.7</v>
      </c>
      <c r="D23" s="50"/>
      <c r="E23" s="51" t="n">
        <f aca="false">D23*C23</f>
        <v>0</v>
      </c>
      <c r="F23" s="48" t="n">
        <f aca="false">D23*90</f>
        <v>0</v>
      </c>
      <c r="H23" s="40"/>
      <c r="I23" s="40"/>
      <c r="J23" s="40"/>
      <c r="K23" s="40"/>
      <c r="L23" s="40"/>
      <c r="M23" s="40"/>
    </row>
    <row r="24" customFormat="false" ht="29.85" hidden="false" customHeight="true" outlineLevel="0" collapsed="false">
      <c r="A24" s="34" t="s">
        <v>27</v>
      </c>
      <c r="B24" s="43" t="s">
        <v>25</v>
      </c>
      <c r="C24" s="52" t="n">
        <v>11.3</v>
      </c>
      <c r="D24" s="53"/>
      <c r="E24" s="46" t="n">
        <f aca="false">D24*C24</f>
        <v>0</v>
      </c>
      <c r="F24" s="43" t="n">
        <f aca="false">D24*90</f>
        <v>0</v>
      </c>
      <c r="H24" s="40"/>
      <c r="I24" s="40"/>
      <c r="J24" s="40"/>
      <c r="K24" s="40"/>
      <c r="L24" s="40"/>
      <c r="M24" s="40"/>
    </row>
    <row r="25" customFormat="false" ht="30.4" hidden="false" customHeight="true" outlineLevel="0" collapsed="false">
      <c r="A25" s="54" t="s">
        <v>28</v>
      </c>
      <c r="B25" s="48" t="s">
        <v>29</v>
      </c>
      <c r="C25" s="55" t="n">
        <v>4.9</v>
      </c>
      <c r="D25" s="50"/>
      <c r="E25" s="51" t="n">
        <f aca="false">D25*C25</f>
        <v>0</v>
      </c>
      <c r="F25" s="48" t="n">
        <f aca="false">D25*24</f>
        <v>0</v>
      </c>
      <c r="H25" s="40"/>
      <c r="I25" s="40"/>
      <c r="J25" s="40"/>
      <c r="K25" s="40"/>
      <c r="L25" s="40"/>
      <c r="M25" s="40"/>
    </row>
    <row r="26" customFormat="false" ht="24" hidden="false" customHeight="true" outlineLevel="0" collapsed="false">
      <c r="A26" s="56" t="s">
        <v>30</v>
      </c>
      <c r="B26" s="56"/>
      <c r="C26" s="56"/>
      <c r="D26" s="56"/>
      <c r="E26" s="56"/>
      <c r="F26" s="56"/>
    </row>
    <row r="27" customFormat="false" ht="13.5" hidden="false" customHeight="false" outlineLevel="0" collapsed="false">
      <c r="A27" s="57" t="s">
        <v>31</v>
      </c>
      <c r="B27" s="43" t="s">
        <v>32</v>
      </c>
      <c r="C27" s="52" t="n">
        <v>9.3</v>
      </c>
      <c r="D27" s="58"/>
      <c r="E27" s="46" t="n">
        <f aca="false">C27*D27</f>
        <v>0</v>
      </c>
      <c r="F27" s="43" t="n">
        <f aca="false">115*D27</f>
        <v>0</v>
      </c>
    </row>
    <row r="28" customFormat="false" ht="13.5" hidden="false" customHeight="false" outlineLevel="0" collapsed="false">
      <c r="A28" s="57"/>
      <c r="B28" s="43"/>
      <c r="C28" s="52"/>
      <c r="D28" s="58"/>
      <c r="E28" s="46"/>
      <c r="F28" s="43"/>
    </row>
    <row r="29" customFormat="false" ht="13.5" hidden="false" customHeight="false" outlineLevel="0" collapsed="false">
      <c r="A29" s="59" t="s">
        <v>33</v>
      </c>
      <c r="B29" s="60" t="s">
        <v>32</v>
      </c>
      <c r="C29" s="61" t="n">
        <v>9.3</v>
      </c>
      <c r="D29" s="62"/>
      <c r="E29" s="63" t="n">
        <f aca="false">D29*C29</f>
        <v>0</v>
      </c>
      <c r="F29" s="43" t="n">
        <f aca="false">115*D29</f>
        <v>0</v>
      </c>
    </row>
    <row r="30" customFormat="false" ht="13.5" hidden="false" customHeight="false" outlineLevel="0" collapsed="false">
      <c r="A30" s="59"/>
      <c r="B30" s="60"/>
      <c r="C30" s="61"/>
      <c r="D30" s="62"/>
      <c r="E30" s="63"/>
      <c r="F30" s="43"/>
    </row>
    <row r="31" customFormat="false" ht="13.5" hidden="false" customHeight="false" outlineLevel="0" collapsed="false">
      <c r="A31" s="42" t="s">
        <v>34</v>
      </c>
      <c r="B31" s="43" t="s">
        <v>32</v>
      </c>
      <c r="C31" s="44" t="n">
        <v>9.3</v>
      </c>
      <c r="D31" s="58"/>
      <c r="E31" s="46" t="n">
        <f aca="false">D31*C31</f>
        <v>0</v>
      </c>
      <c r="F31" s="43" t="n">
        <f aca="false">115*D31</f>
        <v>0</v>
      </c>
    </row>
    <row r="32" customFormat="false" ht="13.5" hidden="false" customHeight="false" outlineLevel="0" collapsed="false">
      <c r="A32" s="42"/>
      <c r="B32" s="43"/>
      <c r="C32" s="44"/>
      <c r="D32" s="58"/>
      <c r="E32" s="46"/>
      <c r="F32" s="43"/>
    </row>
    <row r="33" customFormat="false" ht="26.25" hidden="false" customHeight="true" outlineLevel="0" collapsed="false">
      <c r="A33" s="41" t="s">
        <v>35</v>
      </c>
      <c r="B33" s="41"/>
      <c r="C33" s="41"/>
      <c r="D33" s="41"/>
      <c r="E33" s="41" t="n">
        <f aca="false">D33*C33</f>
        <v>0</v>
      </c>
      <c r="F33" s="41"/>
    </row>
    <row r="34" customFormat="false" ht="12.95" hidden="false" customHeight="true" outlineLevel="0" collapsed="false">
      <c r="A34" s="54" t="s">
        <v>36</v>
      </c>
      <c r="B34" s="48" t="s">
        <v>37</v>
      </c>
      <c r="C34" s="49" t="n">
        <v>7.2</v>
      </c>
      <c r="D34" s="64"/>
      <c r="E34" s="51" t="n">
        <f aca="false">D34*C34</f>
        <v>0</v>
      </c>
      <c r="F34" s="48" t="n">
        <f aca="false">445*D34</f>
        <v>0</v>
      </c>
    </row>
    <row r="35" customFormat="false" ht="12.95" hidden="false" customHeight="true" outlineLevel="0" collapsed="false">
      <c r="A35" s="54"/>
      <c r="B35" s="65" t="s">
        <v>38</v>
      </c>
      <c r="C35" s="49" t="n">
        <v>6.7</v>
      </c>
      <c r="D35" s="64"/>
      <c r="E35" s="51" t="n">
        <f aca="false">D35*C35</f>
        <v>0</v>
      </c>
      <c r="F35" s="48" t="n">
        <f aca="false">445*D35</f>
        <v>0</v>
      </c>
    </row>
    <row r="36" customFormat="false" ht="13.5" hidden="false" customHeight="false" outlineLevel="0" collapsed="false">
      <c r="A36" s="54"/>
      <c r="B36" s="48" t="s">
        <v>39</v>
      </c>
      <c r="C36" s="49" t="n">
        <v>12.2</v>
      </c>
      <c r="D36" s="64"/>
      <c r="E36" s="51" t="n">
        <f aca="false">D36*C36</f>
        <v>0</v>
      </c>
      <c r="F36" s="48" t="n">
        <f aca="false">780*D36</f>
        <v>0</v>
      </c>
    </row>
    <row r="37" customFormat="false" ht="13.5" hidden="false" customHeight="false" outlineLevel="0" collapsed="false">
      <c r="A37" s="54"/>
      <c r="B37" s="65" t="s">
        <v>40</v>
      </c>
      <c r="C37" s="49" t="n">
        <v>9.9</v>
      </c>
      <c r="D37" s="64"/>
      <c r="E37" s="51" t="n">
        <f aca="false">D37*C37</f>
        <v>0</v>
      </c>
      <c r="F37" s="48" t="n">
        <f aca="false">780*D37</f>
        <v>0</v>
      </c>
    </row>
    <row r="38" customFormat="false" ht="13.5" hidden="false" customHeight="false" outlineLevel="0" collapsed="false">
      <c r="A38" s="54"/>
      <c r="B38" s="48" t="s">
        <v>41</v>
      </c>
      <c r="C38" s="49" t="n">
        <v>19</v>
      </c>
      <c r="D38" s="64"/>
      <c r="E38" s="51" t="n">
        <f aca="false">D38*C38</f>
        <v>0</v>
      </c>
      <c r="F38" s="48" t="n">
        <f aca="false">1590*D38</f>
        <v>0</v>
      </c>
    </row>
    <row r="39" customFormat="false" ht="20.45" hidden="false" customHeight="true" outlineLevel="0" collapsed="false">
      <c r="A39" s="54"/>
      <c r="B39" s="48" t="s">
        <v>42</v>
      </c>
      <c r="C39" s="49" t="n">
        <v>15.2</v>
      </c>
      <c r="D39" s="64"/>
      <c r="E39" s="51" t="n">
        <f aca="false">D39*C39</f>
        <v>0</v>
      </c>
      <c r="F39" s="48" t="n">
        <f aca="false">1590*D39</f>
        <v>0</v>
      </c>
    </row>
    <row r="40" customFormat="false" ht="12.95" hidden="false" customHeight="true" outlineLevel="0" collapsed="false">
      <c r="A40" s="66" t="s">
        <v>43</v>
      </c>
      <c r="B40" s="43" t="s">
        <v>37</v>
      </c>
      <c r="C40" s="44" t="n">
        <v>8</v>
      </c>
      <c r="D40" s="58"/>
      <c r="E40" s="46" t="n">
        <f aca="false">D40*C40</f>
        <v>0</v>
      </c>
      <c r="F40" s="43" t="n">
        <f aca="false">445*D40</f>
        <v>0</v>
      </c>
    </row>
    <row r="41" customFormat="false" ht="13.5" hidden="false" customHeight="false" outlineLevel="0" collapsed="false">
      <c r="A41" s="66"/>
      <c r="B41" s="43" t="s">
        <v>39</v>
      </c>
      <c r="C41" s="44" t="n">
        <v>13.7</v>
      </c>
      <c r="D41" s="58"/>
      <c r="E41" s="46" t="n">
        <f aca="false">D41*C41</f>
        <v>0</v>
      </c>
      <c r="F41" s="43" t="n">
        <f aca="false">780*D41</f>
        <v>0</v>
      </c>
    </row>
    <row r="42" customFormat="false" ht="29.85" hidden="false" customHeight="true" outlineLevel="0" collapsed="false">
      <c r="A42" s="66"/>
      <c r="B42" s="43" t="s">
        <v>44</v>
      </c>
      <c r="C42" s="44" t="n">
        <v>21.4</v>
      </c>
      <c r="D42" s="58"/>
      <c r="E42" s="46" t="n">
        <f aca="false">D42*C42</f>
        <v>0</v>
      </c>
      <c r="F42" s="43" t="n">
        <f aca="false">1590*D42</f>
        <v>0</v>
      </c>
    </row>
    <row r="43" customFormat="false" ht="25.15" hidden="false" customHeight="true" outlineLevel="0" collapsed="false">
      <c r="A43" s="54" t="s">
        <v>45</v>
      </c>
      <c r="B43" s="48" t="s">
        <v>37</v>
      </c>
      <c r="C43" s="49" t="n">
        <v>8.7</v>
      </c>
      <c r="D43" s="64"/>
      <c r="E43" s="51" t="n">
        <f aca="false">D43*C43</f>
        <v>0</v>
      </c>
      <c r="F43" s="48" t="n">
        <f aca="false">445*D43</f>
        <v>0</v>
      </c>
    </row>
    <row r="44" customFormat="false" ht="21.2" hidden="false" customHeight="true" outlineLevel="0" collapsed="false">
      <c r="A44" s="67" t="s">
        <v>46</v>
      </c>
      <c r="B44" s="43" t="s">
        <v>47</v>
      </c>
      <c r="C44" s="44" t="n">
        <v>8.7</v>
      </c>
      <c r="D44" s="58"/>
      <c r="E44" s="46" t="n">
        <f aca="false">D44*C44</f>
        <v>0</v>
      </c>
      <c r="F44" s="43" t="n">
        <f aca="false">445*D44</f>
        <v>0</v>
      </c>
    </row>
    <row r="45" customFormat="false" ht="13.5" hidden="false" customHeight="false" outlineLevel="0" collapsed="false">
      <c r="A45" s="47" t="s">
        <v>48</v>
      </c>
      <c r="B45" s="48" t="s">
        <v>47</v>
      </c>
      <c r="C45" s="49" t="n">
        <v>10</v>
      </c>
      <c r="D45" s="64"/>
      <c r="E45" s="51" t="n">
        <f aca="false">D45*C45</f>
        <v>0</v>
      </c>
      <c r="F45" s="48" t="n">
        <f aca="false">445*D45</f>
        <v>0</v>
      </c>
    </row>
    <row r="46" customFormat="false" ht="17.85" hidden="false" customHeight="true" outlineLevel="0" collapsed="false">
      <c r="A46" s="47"/>
      <c r="B46" s="48" t="s">
        <v>39</v>
      </c>
      <c r="C46" s="49" t="n">
        <v>20.2</v>
      </c>
      <c r="D46" s="64"/>
      <c r="E46" s="51" t="n">
        <f aca="false">D46*C46</f>
        <v>0</v>
      </c>
      <c r="F46" s="48" t="n">
        <f aca="false">780*D46</f>
        <v>0</v>
      </c>
    </row>
    <row r="47" customFormat="false" ht="18.95" hidden="false" customHeight="true" outlineLevel="0" collapsed="false">
      <c r="A47" s="47"/>
      <c r="B47" s="68" t="s">
        <v>41</v>
      </c>
      <c r="C47" s="49" t="n">
        <v>35</v>
      </c>
      <c r="D47" s="69"/>
      <c r="E47" s="51" t="n">
        <f aca="false">D47*C47</f>
        <v>0</v>
      </c>
      <c r="F47" s="48" t="n">
        <f aca="false">1590*D47</f>
        <v>0</v>
      </c>
    </row>
    <row r="48" customFormat="false" ht="13.5" hidden="false" customHeight="false" outlineLevel="0" collapsed="false">
      <c r="A48" s="42" t="s">
        <v>49</v>
      </c>
      <c r="B48" s="43" t="s">
        <v>37</v>
      </c>
      <c r="C48" s="44" t="n">
        <v>8.8</v>
      </c>
      <c r="D48" s="70"/>
      <c r="E48" s="46" t="n">
        <f aca="false">D48*C48</f>
        <v>0</v>
      </c>
      <c r="F48" s="43" t="n">
        <f aca="false">445*D48</f>
        <v>0</v>
      </c>
    </row>
    <row r="49" customFormat="false" ht="18" hidden="false" customHeight="true" outlineLevel="0" collapsed="false">
      <c r="A49" s="42"/>
      <c r="B49" s="43" t="s">
        <v>39</v>
      </c>
      <c r="C49" s="44" t="n">
        <v>15.2</v>
      </c>
      <c r="D49" s="70"/>
      <c r="E49" s="46" t="n">
        <f aca="false">D49*C49</f>
        <v>0</v>
      </c>
      <c r="F49" s="43" t="n">
        <f aca="false">780*D49</f>
        <v>0</v>
      </c>
    </row>
    <row r="50" customFormat="false" ht="13.9" hidden="false" customHeight="true" outlineLevel="0" collapsed="false">
      <c r="A50" s="71" t="s">
        <v>50</v>
      </c>
      <c r="B50" s="72" t="s">
        <v>51</v>
      </c>
      <c r="C50" s="49" t="n">
        <v>5.2</v>
      </c>
      <c r="D50" s="64"/>
      <c r="E50" s="51" t="n">
        <f aca="false">D50*C50</f>
        <v>0</v>
      </c>
      <c r="F50" s="48" t="n">
        <f aca="false">440*D50</f>
        <v>0</v>
      </c>
    </row>
    <row r="51" customFormat="false" ht="13.5" hidden="false" customHeight="false" outlineLevel="0" collapsed="false">
      <c r="A51" s="71"/>
      <c r="B51" s="48" t="s">
        <v>37</v>
      </c>
      <c r="C51" s="49" t="n">
        <v>8.8</v>
      </c>
      <c r="D51" s="64"/>
      <c r="E51" s="51" t="n">
        <f aca="false">D51*C52</f>
        <v>0</v>
      </c>
      <c r="F51" s="48" t="n">
        <f aca="false">445*D51</f>
        <v>0</v>
      </c>
    </row>
    <row r="52" customFormat="false" ht="18.95" hidden="false" customHeight="true" outlineLevel="0" collapsed="false">
      <c r="A52" s="71"/>
      <c r="B52" s="48" t="s">
        <v>39</v>
      </c>
      <c r="C52" s="49" t="n">
        <v>15.2</v>
      </c>
      <c r="D52" s="64"/>
      <c r="E52" s="51" t="n">
        <f aca="false">D52*C52</f>
        <v>0</v>
      </c>
      <c r="F52" s="48" t="n">
        <f aca="false">780*D52</f>
        <v>0</v>
      </c>
    </row>
    <row r="53" customFormat="false" ht="13.5" hidden="false" customHeight="false" outlineLevel="0" collapsed="false">
      <c r="A53" s="42" t="s">
        <v>52</v>
      </c>
      <c r="B53" s="43" t="s">
        <v>37</v>
      </c>
      <c r="C53" s="44" t="n">
        <v>8.8</v>
      </c>
      <c r="D53" s="70"/>
      <c r="E53" s="46" t="n">
        <f aca="false">D53*C54</f>
        <v>0</v>
      </c>
      <c r="F53" s="43" t="n">
        <f aca="false">445*D53</f>
        <v>0</v>
      </c>
    </row>
    <row r="54" customFormat="false" ht="19.7" hidden="false" customHeight="true" outlineLevel="0" collapsed="false">
      <c r="A54" s="42"/>
      <c r="B54" s="43" t="s">
        <v>39</v>
      </c>
      <c r="C54" s="44" t="n">
        <v>15.2</v>
      </c>
      <c r="D54" s="70"/>
      <c r="E54" s="46" t="n">
        <f aca="false">D54*C54</f>
        <v>0</v>
      </c>
      <c r="F54" s="43" t="n">
        <f aca="false">780*D54</f>
        <v>0</v>
      </c>
    </row>
    <row r="55" customFormat="false" ht="13.5" hidden="false" customHeight="false" outlineLevel="0" collapsed="false">
      <c r="A55" s="47" t="s">
        <v>53</v>
      </c>
      <c r="B55" s="48" t="s">
        <v>37</v>
      </c>
      <c r="C55" s="49" t="n">
        <v>8.8</v>
      </c>
      <c r="D55" s="64"/>
      <c r="E55" s="51" t="n">
        <f aca="false">D55*C55</f>
        <v>0</v>
      </c>
      <c r="F55" s="48" t="n">
        <f aca="false">445*D55</f>
        <v>0</v>
      </c>
    </row>
    <row r="56" customFormat="false" ht="20.45" hidden="false" customHeight="true" outlineLevel="0" collapsed="false">
      <c r="A56" s="47"/>
      <c r="B56" s="48" t="s">
        <v>39</v>
      </c>
      <c r="C56" s="49" t="n">
        <v>15.2</v>
      </c>
      <c r="D56" s="64"/>
      <c r="E56" s="51" t="n">
        <f aca="false">D56*C56</f>
        <v>0</v>
      </c>
      <c r="F56" s="48" t="n">
        <f aca="false">780*D56</f>
        <v>0</v>
      </c>
    </row>
    <row r="57" customFormat="false" ht="13.5" hidden="false" customHeight="false" outlineLevel="0" collapsed="false">
      <c r="A57" s="42" t="s">
        <v>54</v>
      </c>
      <c r="B57" s="43" t="s">
        <v>37</v>
      </c>
      <c r="C57" s="44" t="n">
        <v>8.8</v>
      </c>
      <c r="D57" s="58"/>
      <c r="E57" s="46" t="n">
        <f aca="false">D57*C57</f>
        <v>0</v>
      </c>
      <c r="F57" s="43" t="n">
        <f aca="false">445*D57</f>
        <v>0</v>
      </c>
    </row>
    <row r="58" customFormat="false" ht="18.95" hidden="false" customHeight="true" outlineLevel="0" collapsed="false">
      <c r="A58" s="42"/>
      <c r="B58" s="43" t="s">
        <v>39</v>
      </c>
      <c r="C58" s="44" t="n">
        <v>15.2</v>
      </c>
      <c r="D58" s="70"/>
      <c r="E58" s="46" t="n">
        <f aca="false">D58*C58</f>
        <v>0</v>
      </c>
      <c r="F58" s="43" t="n">
        <f aca="false">780*D58</f>
        <v>0</v>
      </c>
    </row>
    <row r="59" customFormat="false" ht="13.5" hidden="false" customHeight="false" outlineLevel="0" collapsed="false">
      <c r="A59" s="47" t="s">
        <v>55</v>
      </c>
      <c r="B59" s="48" t="s">
        <v>37</v>
      </c>
      <c r="C59" s="49" t="n">
        <v>8.8</v>
      </c>
      <c r="D59" s="64"/>
      <c r="E59" s="51" t="n">
        <f aca="false">D59*C59</f>
        <v>0</v>
      </c>
      <c r="F59" s="48" t="n">
        <f aca="false">445*D59</f>
        <v>0</v>
      </c>
    </row>
    <row r="60" customFormat="false" ht="19.7" hidden="false" customHeight="true" outlineLevel="0" collapsed="false">
      <c r="A60" s="47"/>
      <c r="B60" s="48" t="s">
        <v>39</v>
      </c>
      <c r="C60" s="49" t="n">
        <v>15.2</v>
      </c>
      <c r="D60" s="64"/>
      <c r="E60" s="51" t="n">
        <f aca="false">D60*C60</f>
        <v>0</v>
      </c>
      <c r="F60" s="48" t="n">
        <f aca="false">780*D60</f>
        <v>0</v>
      </c>
    </row>
    <row r="61" customFormat="false" ht="20.45" hidden="false" customHeight="true" outlineLevel="0" collapsed="false">
      <c r="A61" s="73" t="s">
        <v>56</v>
      </c>
      <c r="B61" s="43" t="s">
        <v>47</v>
      </c>
      <c r="C61" s="44" t="n">
        <v>9.3</v>
      </c>
      <c r="D61" s="58"/>
      <c r="E61" s="46" t="n">
        <f aca="false">D61*C61</f>
        <v>0</v>
      </c>
      <c r="F61" s="43" t="n">
        <f aca="false">445*D61</f>
        <v>0</v>
      </c>
    </row>
    <row r="62" customFormat="false" ht="16.5" hidden="false" customHeight="true" outlineLevel="0" collapsed="false">
      <c r="A62" s="73"/>
      <c r="B62" s="43" t="s">
        <v>39</v>
      </c>
      <c r="C62" s="44" t="n">
        <v>18.3</v>
      </c>
      <c r="D62" s="58"/>
      <c r="E62" s="46" t="n">
        <f aca="false">D62*C62</f>
        <v>0</v>
      </c>
      <c r="F62" s="43" t="n">
        <f aca="false">780*D62</f>
        <v>0</v>
      </c>
    </row>
    <row r="63" customFormat="false" ht="17.25" hidden="false" customHeight="true" outlineLevel="0" collapsed="false">
      <c r="A63" s="73"/>
      <c r="B63" s="43" t="s">
        <v>41</v>
      </c>
      <c r="C63" s="44" t="n">
        <v>31.2</v>
      </c>
      <c r="D63" s="58"/>
      <c r="E63" s="46" t="n">
        <f aca="false">D63*C63</f>
        <v>0</v>
      </c>
      <c r="F63" s="43" t="n">
        <f aca="false">1590*D63</f>
        <v>0</v>
      </c>
    </row>
    <row r="64" customFormat="false" ht="21.75" hidden="false" customHeight="true" outlineLevel="0" collapsed="false">
      <c r="A64" s="47" t="s">
        <v>57</v>
      </c>
      <c r="B64" s="48"/>
      <c r="C64" s="49" t="n">
        <v>1</v>
      </c>
      <c r="D64" s="64"/>
      <c r="E64" s="51" t="n">
        <f aca="false">D64*C64</f>
        <v>0</v>
      </c>
      <c r="F64" s="48" t="n">
        <f aca="false">10*D64</f>
        <v>0</v>
      </c>
    </row>
    <row r="65" customFormat="false" ht="21.75" hidden="false" customHeight="true" outlineLevel="0" collapsed="false">
      <c r="A65" s="42" t="s">
        <v>58</v>
      </c>
      <c r="B65" s="43"/>
      <c r="C65" s="44" t="n">
        <v>1</v>
      </c>
      <c r="D65" s="58"/>
      <c r="E65" s="46" t="n">
        <f aca="false">D65*C65</f>
        <v>0</v>
      </c>
      <c r="F65" s="43" t="n">
        <f aca="false">10*D65</f>
        <v>0</v>
      </c>
    </row>
    <row r="66" customFormat="false" ht="31.9" hidden="false" customHeight="true" outlineLevel="0" collapsed="false">
      <c r="A66" s="74"/>
      <c r="B66" s="33" t="s">
        <v>16</v>
      </c>
      <c r="C66" s="33" t="s">
        <v>17</v>
      </c>
      <c r="D66" s="75"/>
      <c r="E66" s="33" t="s">
        <v>19</v>
      </c>
      <c r="F66" s="34" t="s">
        <v>20</v>
      </c>
    </row>
    <row r="67" customFormat="false" ht="30.4" hidden="false" customHeight="true" outlineLevel="0" collapsed="false">
      <c r="A67" s="56" t="s">
        <v>59</v>
      </c>
      <c r="B67" s="56"/>
      <c r="C67" s="56"/>
      <c r="D67" s="56"/>
      <c r="E67" s="56"/>
      <c r="F67" s="56"/>
    </row>
    <row r="68" customFormat="false" ht="23.65" hidden="false" customHeight="true" outlineLevel="0" collapsed="false">
      <c r="A68" s="76" t="s">
        <v>60</v>
      </c>
      <c r="B68" s="60" t="s">
        <v>61</v>
      </c>
      <c r="C68" s="61" t="n">
        <v>6.6</v>
      </c>
      <c r="D68" s="62"/>
      <c r="E68" s="77" t="n">
        <f aca="false">D68*C68</f>
        <v>0</v>
      </c>
      <c r="F68" s="60" t="n">
        <f aca="false">30*D68</f>
        <v>0</v>
      </c>
    </row>
    <row r="69" customFormat="false" ht="21.75" hidden="false" customHeight="true" outlineLevel="0" collapsed="false">
      <c r="A69" s="76"/>
      <c r="B69" s="60" t="s">
        <v>62</v>
      </c>
      <c r="C69" s="61" t="n">
        <v>11.3</v>
      </c>
      <c r="D69" s="62"/>
      <c r="E69" s="77" t="n">
        <f aca="false">D69*C69</f>
        <v>0</v>
      </c>
      <c r="F69" s="60" t="n">
        <f aca="false">40*D69</f>
        <v>0</v>
      </c>
    </row>
    <row r="70" customFormat="false" ht="23.1" hidden="false" customHeight="true" outlineLevel="0" collapsed="false">
      <c r="A70" s="76"/>
      <c r="B70" s="60" t="s">
        <v>22</v>
      </c>
      <c r="C70" s="61" t="n">
        <v>26</v>
      </c>
      <c r="D70" s="62"/>
      <c r="E70" s="77" t="n">
        <f aca="false">D70*C70</f>
        <v>0</v>
      </c>
      <c r="F70" s="60" t="n">
        <f aca="false">60*D70</f>
        <v>0</v>
      </c>
    </row>
    <row r="71" customFormat="false" ht="22.35" hidden="false" customHeight="true" outlineLevel="0" collapsed="false">
      <c r="A71" s="78" t="s">
        <v>63</v>
      </c>
      <c r="B71" s="43" t="s">
        <v>61</v>
      </c>
      <c r="C71" s="44" t="n">
        <v>8.5</v>
      </c>
      <c r="D71" s="58"/>
      <c r="E71" s="79" t="n">
        <f aca="false">D71*C71</f>
        <v>0</v>
      </c>
      <c r="F71" s="43" t="n">
        <f aca="false">30*D71</f>
        <v>0</v>
      </c>
    </row>
    <row r="72" customFormat="false" ht="23.1" hidden="false" customHeight="true" outlineLevel="0" collapsed="false">
      <c r="A72" s="78"/>
      <c r="B72" s="43" t="s">
        <v>62</v>
      </c>
      <c r="C72" s="44" t="n">
        <v>13.8</v>
      </c>
      <c r="D72" s="58"/>
      <c r="E72" s="79" t="n">
        <f aca="false">D72*C72</f>
        <v>0</v>
      </c>
      <c r="F72" s="43" t="n">
        <f aca="false">40*D72</f>
        <v>0</v>
      </c>
    </row>
    <row r="73" customFormat="false" ht="17.45" hidden="false" customHeight="true" outlineLevel="0" collapsed="false">
      <c r="A73" s="80" t="s">
        <v>64</v>
      </c>
      <c r="B73" s="60" t="s">
        <v>61</v>
      </c>
      <c r="C73" s="61" t="n">
        <v>10.2</v>
      </c>
      <c r="D73" s="62"/>
      <c r="E73" s="77" t="n">
        <f aca="false">D73*C74</f>
        <v>0</v>
      </c>
      <c r="F73" s="60" t="n">
        <f aca="false">40*D73</f>
        <v>0</v>
      </c>
    </row>
    <row r="74" customFormat="false" ht="23.1" hidden="false" customHeight="true" outlineLevel="0" collapsed="false">
      <c r="A74" s="80"/>
      <c r="B74" s="60" t="s">
        <v>62</v>
      </c>
      <c r="C74" s="61" t="n">
        <v>17.3</v>
      </c>
      <c r="D74" s="62"/>
      <c r="E74" s="77" t="n">
        <f aca="false">D74*C74</f>
        <v>0</v>
      </c>
      <c r="F74" s="60" t="n">
        <f aca="false">40*D74</f>
        <v>0</v>
      </c>
    </row>
    <row r="75" customFormat="false" ht="23.1" hidden="false" customHeight="true" outlineLevel="0" collapsed="false">
      <c r="A75" s="78" t="s">
        <v>65</v>
      </c>
      <c r="B75" s="43" t="s">
        <v>61</v>
      </c>
      <c r="C75" s="44" t="n">
        <v>26</v>
      </c>
      <c r="D75" s="58"/>
      <c r="E75" s="79" t="n">
        <f aca="false">D75*C75</f>
        <v>0</v>
      </c>
      <c r="F75" s="43" t="n">
        <f aca="false">30*D75</f>
        <v>0</v>
      </c>
    </row>
    <row r="76" customFormat="false" ht="23.25" hidden="false" customHeight="true" outlineLevel="0" collapsed="false">
      <c r="A76" s="80" t="s">
        <v>66</v>
      </c>
      <c r="B76" s="60" t="s">
        <v>62</v>
      </c>
      <c r="C76" s="61" t="n">
        <v>14.8</v>
      </c>
      <c r="D76" s="62"/>
      <c r="E76" s="77" t="n">
        <f aca="false">D76*C76</f>
        <v>0</v>
      </c>
      <c r="F76" s="60" t="n">
        <f aca="false">40*D76</f>
        <v>0</v>
      </c>
    </row>
    <row r="77" customFormat="false" ht="31.15" hidden="false" customHeight="true" outlineLevel="0" collapsed="false">
      <c r="A77" s="78" t="s">
        <v>67</v>
      </c>
      <c r="B77" s="43" t="s">
        <v>68</v>
      </c>
      <c r="C77" s="44" t="n">
        <v>7.2</v>
      </c>
      <c r="D77" s="58"/>
      <c r="E77" s="79" t="n">
        <f aca="false">D77*C77</f>
        <v>0</v>
      </c>
      <c r="F77" s="43" t="n">
        <f aca="false">145*D77</f>
        <v>0</v>
      </c>
    </row>
    <row r="78" s="2" customFormat="true" ht="24.75" hidden="false" customHeight="true" outlineLevel="0" collapsed="false">
      <c r="A78" s="81" t="s">
        <v>69</v>
      </c>
      <c r="B78" s="81"/>
      <c r="C78" s="81"/>
      <c r="D78" s="82" t="n">
        <f aca="false">SUM(E20:E77)</f>
        <v>0</v>
      </c>
      <c r="E78" s="82"/>
      <c r="F78" s="83" t="n">
        <f aca="false">SUM(F20:F77)</f>
        <v>0</v>
      </c>
    </row>
    <row r="79" s="2" customFormat="true" ht="24.75" hidden="false" customHeight="true" outlineLevel="0" collapsed="false">
      <c r="A79" s="84" t="s">
        <v>70</v>
      </c>
      <c r="B79" s="84"/>
      <c r="C79" s="84"/>
      <c r="D79" s="84"/>
      <c r="E79" s="84"/>
      <c r="F79" s="83" t="n">
        <f aca="false">IF(F78&lt;=1000,200,400)</f>
        <v>200</v>
      </c>
    </row>
    <row r="80" customFormat="false" ht="40.5" hidden="false" customHeight="true" outlineLevel="0" collapsed="false">
      <c r="A80" s="85" t="s">
        <v>71</v>
      </c>
      <c r="B80" s="85"/>
      <c r="C80" s="85"/>
      <c r="D80" s="86"/>
      <c r="E80" s="86"/>
      <c r="F80" s="87" t="n">
        <f aca="false">F78+F79</f>
        <v>200</v>
      </c>
    </row>
    <row r="81" s="2" customFormat="true" ht="33" hidden="false" customHeight="true" outlineLevel="0" collapsed="false">
      <c r="A81" s="88" t="s">
        <v>72</v>
      </c>
      <c r="B81" s="88"/>
      <c r="C81" s="88"/>
      <c r="D81" s="89" t="n">
        <f aca="false">(D80+D78)</f>
        <v>0</v>
      </c>
      <c r="E81" s="89"/>
      <c r="F81" s="90" t="s">
        <v>73</v>
      </c>
    </row>
    <row r="82" customFormat="false" ht="39.75" hidden="false" customHeight="true" outlineLevel="0" collapsed="false">
      <c r="A82" s="91" t="s">
        <v>74</v>
      </c>
      <c r="B82" s="91"/>
      <c r="C82" s="91"/>
      <c r="D82" s="89"/>
      <c r="E82" s="89"/>
    </row>
    <row r="84" customFormat="false" ht="28.35" hidden="false" customHeight="true" outlineLevel="0" collapsed="false">
      <c r="A84" s="92" t="s">
        <v>75</v>
      </c>
      <c r="I84" s="93"/>
    </row>
    <row r="85" customFormat="false" ht="24.75" hidden="false" customHeight="true" outlineLevel="0" collapsed="false">
      <c r="A85" s="94" t="s">
        <v>76</v>
      </c>
      <c r="I85" s="95"/>
    </row>
    <row r="86" customFormat="false" ht="17.35" hidden="false" customHeight="false" outlineLevel="0" collapsed="false">
      <c r="I86" s="96"/>
    </row>
    <row r="87" customFormat="false" ht="12.75" hidden="false" customHeight="true" outlineLevel="0" collapsed="false">
      <c r="A87" s="97" t="s">
        <v>77</v>
      </c>
      <c r="B87" s="97"/>
      <c r="C87" s="97"/>
      <c r="D87" s="97"/>
      <c r="E87" s="97"/>
      <c r="F87" s="97"/>
      <c r="I87" s="98"/>
    </row>
    <row r="88" customFormat="false" ht="19.7" hidden="false" customHeight="false" outlineLevel="0" collapsed="false">
      <c r="A88" s="97"/>
      <c r="B88" s="97"/>
      <c r="C88" s="97"/>
      <c r="D88" s="97"/>
      <c r="E88" s="97"/>
      <c r="F88" s="97"/>
      <c r="I88" s="98"/>
    </row>
    <row r="89" customFormat="false" ht="19.7" hidden="false" customHeight="false" outlineLevel="0" collapsed="false">
      <c r="A89" s="97"/>
      <c r="B89" s="97"/>
      <c r="C89" s="97"/>
      <c r="D89" s="97"/>
      <c r="E89" s="97"/>
      <c r="F89" s="97"/>
      <c r="I89" s="98"/>
    </row>
    <row r="90" customFormat="false" ht="15" hidden="false" customHeight="true" outlineLevel="0" collapsed="false">
      <c r="A90" s="99" t="s">
        <v>78</v>
      </c>
      <c r="B90" s="99"/>
      <c r="C90" s="99"/>
      <c r="D90" s="99"/>
      <c r="E90" s="99"/>
      <c r="F90" s="99"/>
      <c r="I90" s="95"/>
    </row>
    <row r="91" customFormat="false" ht="18" hidden="false" customHeight="true" outlineLevel="0" collapsed="false">
      <c r="A91" s="100" t="s">
        <v>79</v>
      </c>
      <c r="B91" s="100"/>
      <c r="C91" s="100"/>
      <c r="D91" s="100"/>
      <c r="E91" s="100"/>
      <c r="F91" s="100"/>
      <c r="I91" s="95"/>
    </row>
    <row r="92" customFormat="false" ht="20.25" hidden="false" customHeight="true" outlineLevel="0" collapsed="false">
      <c r="A92" s="101"/>
      <c r="B92" s="101"/>
      <c r="C92" s="101"/>
      <c r="D92" s="101"/>
      <c r="E92" s="101"/>
      <c r="F92" s="101"/>
      <c r="I92" s="95"/>
    </row>
  </sheetData>
  <sheetProtection sheet="true" password="cc1b" objects="true" scenarios="true" selectLockedCells="true"/>
  <mergeCells count="62">
    <mergeCell ref="A1:F1"/>
    <mergeCell ref="A2:F2"/>
    <mergeCell ref="H2:M18"/>
    <mergeCell ref="E3:F3"/>
    <mergeCell ref="B5:F5"/>
    <mergeCell ref="B6:F6"/>
    <mergeCell ref="B7:F7"/>
    <mergeCell ref="B8:F8"/>
    <mergeCell ref="B9:F9"/>
    <mergeCell ref="B10:F10"/>
    <mergeCell ref="B11:F11"/>
    <mergeCell ref="B12:F13"/>
    <mergeCell ref="B14:F14"/>
    <mergeCell ref="A16:F16"/>
    <mergeCell ref="H20:M25"/>
    <mergeCell ref="A21:F21"/>
    <mergeCell ref="A26:F26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29:F30"/>
    <mergeCell ref="A31:A32"/>
    <mergeCell ref="B31:B32"/>
    <mergeCell ref="C31:C32"/>
    <mergeCell ref="D31:D32"/>
    <mergeCell ref="E31:E32"/>
    <mergeCell ref="F31:F32"/>
    <mergeCell ref="A33:F33"/>
    <mergeCell ref="A34:A39"/>
    <mergeCell ref="A40:A42"/>
    <mergeCell ref="A45:A47"/>
    <mergeCell ref="A48:A49"/>
    <mergeCell ref="A50:A52"/>
    <mergeCell ref="A53:A54"/>
    <mergeCell ref="A55:A56"/>
    <mergeCell ref="A57:A58"/>
    <mergeCell ref="A59:A60"/>
    <mergeCell ref="A61:A63"/>
    <mergeCell ref="A67:F67"/>
    <mergeCell ref="A68:A70"/>
    <mergeCell ref="A71:A72"/>
    <mergeCell ref="A73:A74"/>
    <mergeCell ref="A78:C78"/>
    <mergeCell ref="D78:E78"/>
    <mergeCell ref="A79:E79"/>
    <mergeCell ref="A80:C80"/>
    <mergeCell ref="D80:E80"/>
    <mergeCell ref="A81:C81"/>
    <mergeCell ref="D81:E82"/>
    <mergeCell ref="A82:C82"/>
    <mergeCell ref="A87:F89"/>
    <mergeCell ref="A90:F90"/>
    <mergeCell ref="A91:F91"/>
    <mergeCell ref="A92:F92"/>
  </mergeCells>
  <hyperlinks>
    <hyperlink ref="A9" r:id="rId1" display="plantes-ardeche@hotmail.fr"/>
    <hyperlink ref="A11" r:id="rId2" display="www.plantes-medicinales-ardeche.fr"/>
  </hyperlink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9" scale="66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rowBreaks count="1" manualBreakCount="1">
    <brk id="65" man="true" max="16383" min="0"/>
  </rowBreaks>
  <colBreaks count="1" manualBreakCount="1">
    <brk id="7" man="true" max="65535" min="0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00" zoomScalePageLayoutView="140" workbookViewId="0">
      <selection pane="topLeft" activeCell="A1" activeCellId="0" sqref="A1"/>
    </sheetView>
  </sheetViews>
  <sheetFormatPr defaultColWidth="11.59765625" defaultRowHeight="12.75" customHeight="false" zeroHeight="false" outlineLevelRow="0" outlineLevelCol="0"/>
  <cols>
    <col collapsed="false" customWidth="true" hidden="false" outlineLevel="0" max="64" min="1" style="1" width="8.76"/>
  </cols>
  <sheetData/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00" zoomScalePageLayoutView="140" workbookViewId="0">
      <selection pane="topLeft" activeCell="A1" activeCellId="0" sqref="A1"/>
    </sheetView>
  </sheetViews>
  <sheetFormatPr defaultColWidth="11.59765625" defaultRowHeight="12.75" customHeight="false" zeroHeight="false" outlineLevelRow="0" outlineLevelCol="0"/>
  <cols>
    <col collapsed="false" customWidth="true" hidden="false" outlineLevel="0" max="64" min="1" style="1" width="8.76"/>
  </cols>
  <sheetData/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2025-12-04T09:51:20Z</dcterms:created>
  <dc:creator/>
  <dc:description/>
  <dc:language>fr-FR</dc:language>
  <cp:lastModifiedBy/>
  <cp:lastPrinted>2024-03-21T10:59:32Z</cp:lastPrinted>
  <dcterms:modified xsi:type="dcterms:W3CDTF">2026-04-03T11:50:25Z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